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<sst xmlns="http://schemas.openxmlformats.org/spreadsheetml/2006/main" count="130" uniqueCount="130">
  <si>
    <t>招租标的信息表</t>
  </si>
  <si>
    <t>标的  
序号</t>
  </si>
  <si>
    <t>标的名称</t>
  </si>
  <si>
    <t>面积（㎡）</t>
  </si>
  <si>
    <t>起租单价</t>
  </si>
  <si>
    <t>月租金起价（元）</t>
  </si>
  <si>
    <t>年租金起价（元）</t>
  </si>
  <si>
    <t>竞租保证金（元）</t>
  </si>
  <si>
    <t>元/㎡/月</t>
  </si>
  <si>
    <t>1标的</t>
  </si>
  <si>
    <t>顺河街126号</t>
  </si>
  <si>
    <t>2标的</t>
  </si>
  <si>
    <t>顺河街109号</t>
  </si>
  <si>
    <t>3标的</t>
  </si>
  <si>
    <t>中心街2-4号</t>
  </si>
  <si>
    <t>4标的</t>
  </si>
  <si>
    <t>中心街144号</t>
  </si>
  <si>
    <t>5标的</t>
  </si>
  <si>
    <t>荣昌路一段75号（附107号）</t>
  </si>
  <si>
    <t>6标的</t>
  </si>
  <si>
    <t>新华街一段216号</t>
  </si>
  <si>
    <t>7标的</t>
  </si>
  <si>
    <t>新华街一段335-337号</t>
  </si>
  <si>
    <t>8标的</t>
  </si>
  <si>
    <t>兴和巷97号</t>
  </si>
  <si>
    <t>9标的</t>
  </si>
  <si>
    <t>康复西路一段85号</t>
  </si>
  <si>
    <t>10标的</t>
  </si>
  <si>
    <t>康复西路一段97号</t>
  </si>
  <si>
    <t>11标的</t>
  </si>
  <si>
    <t>东新街45号（东新街123号）</t>
  </si>
  <si>
    <t>12标的</t>
  </si>
  <si>
    <t>隆华路一段12号</t>
  </si>
  <si>
    <t>13标的</t>
  </si>
  <si>
    <t>隆华路一段38号</t>
  </si>
  <si>
    <t>14标的</t>
  </si>
  <si>
    <t>成渝北路252号</t>
  </si>
  <si>
    <t>15标的</t>
  </si>
  <si>
    <t>成渝北路254号</t>
  </si>
  <si>
    <t>16标的</t>
  </si>
  <si>
    <t>昌达街189号</t>
  </si>
  <si>
    <t>17标的</t>
  </si>
  <si>
    <t>中心街26号3栋</t>
  </si>
  <si>
    <t>18标的</t>
  </si>
  <si>
    <t>金鹅镇罗星村一社</t>
  </si>
  <si>
    <t>19标的</t>
  </si>
  <si>
    <t>环城南路三段31-33号</t>
  </si>
  <si>
    <t>20标的</t>
  </si>
  <si>
    <t>荣昌路一段35-49号（荣昌路111-118号）</t>
  </si>
  <si>
    <t>21标的</t>
  </si>
  <si>
    <t>荣昌路一段103号（附121号）</t>
  </si>
  <si>
    <t>22标的</t>
  </si>
  <si>
    <t>荣昌路一段83号（附111号）</t>
  </si>
  <si>
    <t>23标的</t>
  </si>
  <si>
    <t>环城北路三段171号</t>
  </si>
  <si>
    <t>24标的</t>
  </si>
  <si>
    <t>环城北路三段211号</t>
  </si>
  <si>
    <t>25标的</t>
  </si>
  <si>
    <t>环城北路三段221号</t>
  </si>
  <si>
    <t>26标的</t>
  </si>
  <si>
    <t>成渝中路79号 81号</t>
  </si>
  <si>
    <t>27标的</t>
  </si>
  <si>
    <t>恒隆路一段110号</t>
  </si>
  <si>
    <t>28标的</t>
  </si>
  <si>
    <t>恒隆路一段112号</t>
  </si>
  <si>
    <t>29标的</t>
  </si>
  <si>
    <t>顺河街59号（二楼）</t>
  </si>
  <si>
    <t>30标的</t>
  </si>
  <si>
    <t>新华街二段100号（二楼）</t>
  </si>
  <si>
    <t>31标的</t>
  </si>
  <si>
    <t>新华街二段212号附212号（二楼）</t>
  </si>
  <si>
    <t>32标的</t>
  </si>
  <si>
    <t>新华街二段212号附218号（二楼）</t>
  </si>
  <si>
    <t>33标的</t>
  </si>
  <si>
    <t>新华街二段212号附225、226号（二楼）</t>
  </si>
  <si>
    <t>34标的</t>
  </si>
  <si>
    <t>中心街26号3栋（二楼1号）</t>
  </si>
  <si>
    <t>35标的</t>
  </si>
  <si>
    <t>新华街新桥巷3-3（适合办公住房）</t>
  </si>
  <si>
    <t>36标的</t>
  </si>
  <si>
    <t>新华街新桥巷3-5（适合办公住房）</t>
  </si>
  <si>
    <t>37标的</t>
  </si>
  <si>
    <t>新华街新桥巷3-6（适合办公住房）</t>
  </si>
  <si>
    <t>38标的</t>
  </si>
  <si>
    <t>金华路北二段194-196号</t>
  </si>
  <si>
    <t>39标的</t>
  </si>
  <si>
    <t>金华路北二段198号</t>
  </si>
  <si>
    <t>40标的</t>
  </si>
  <si>
    <t>隆桥路168号（文化馆2楼1号）</t>
  </si>
  <si>
    <t>41标的</t>
  </si>
  <si>
    <t>隆桥路168号（文化馆2楼2号）</t>
  </si>
  <si>
    <t>42标的</t>
  </si>
  <si>
    <t>隆桥路168号（文化馆2楼3号）</t>
  </si>
  <si>
    <t>43标的</t>
  </si>
  <si>
    <t>新华街一段42号附16号</t>
  </si>
  <si>
    <t>44标的</t>
  </si>
  <si>
    <t>新华街一段42号附17号</t>
  </si>
  <si>
    <t>45标的</t>
  </si>
  <si>
    <t>新华街一段42号附20号</t>
  </si>
  <si>
    <t>46标的</t>
  </si>
  <si>
    <t>新华街一段42号附22号</t>
  </si>
  <si>
    <t>47标的</t>
  </si>
  <si>
    <t>新华街一段42号附31号</t>
  </si>
  <si>
    <t>48标的</t>
  </si>
  <si>
    <t>荣昌路12号</t>
  </si>
  <si>
    <t>49标的</t>
  </si>
  <si>
    <t>人民中路五段67号</t>
  </si>
  <si>
    <t>50标的</t>
  </si>
  <si>
    <t>人民中路五段69号</t>
  </si>
  <si>
    <t>51标的</t>
  </si>
  <si>
    <t>人民中路五段71号</t>
  </si>
  <si>
    <t>52标的</t>
  </si>
  <si>
    <t>人民中路五段73号</t>
  </si>
  <si>
    <t>53标的</t>
  </si>
  <si>
    <t>人民中路五段75号</t>
  </si>
  <si>
    <t>54标的</t>
  </si>
  <si>
    <t>人民中路五段77号</t>
  </si>
  <si>
    <t>55标的</t>
  </si>
  <si>
    <t>人民中路五段85号</t>
  </si>
  <si>
    <t>56标的</t>
  </si>
  <si>
    <t>人民中路五段87号</t>
  </si>
  <si>
    <t>57标的</t>
  </si>
  <si>
    <t>人民中路五段89号</t>
  </si>
  <si>
    <t>58标的</t>
  </si>
  <si>
    <t>人民中路五段91号</t>
  </si>
  <si>
    <t>59标的</t>
  </si>
  <si>
    <t>望城路二段96号</t>
  </si>
  <si>
    <t>60标的</t>
  </si>
  <si>
    <t>望城路二段94号</t>
  </si>
  <si>
    <t xml:space="preserve"> 1、租期：三年；2、瑕疵情况：资产按现状出租，请竞租人自行到现场勘查，如有疑问请予咨询。竞租成功后，承租人不得再次提出异议；3、房屋租赁保证金：中标价三个月的租金金额；4、其他：承租人所经营的行业按照国家相关规定开展经营活动，出租方不负责提供环评等相关手续；5、承租人不得擅自改变房屋的建筑结构；6、租用后所需缴纳的水电气及物业等相关费用由租户按照行业及所属小区要求自行承担，物业费用按面积计算分摊；7、具体解释权归隆投集团。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</si>
</sst>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6">
    <font>
      <sz val="11"/>
      <color theme="1"/>
      <name val="宋体"/>
      <charset val="134"/>
      <scheme val="minor"/>
    </font>
    <font>
      <sz val="16"/>
      <color theme="1"/>
      <name val="宋体"/>
      <charset val="134"/>
      <scheme val="minor"/>
    </font>
    <font>
      <sz val="10"/>
      <color theme="1"/>
      <name val="宋体"/>
      <charset val="134"/>
    </font>
    <font>
      <sz val="11"/>
      <color rgb="FFFF0000"/>
      <name val="宋体"/>
      <charset val="134"/>
      <scheme val="minor"/>
    </font>
    <font>
      <sz val="10"/>
      <color theme="1"/>
      <name val="宋体"/>
      <charset val="134"/>
      <scheme val="minor"/>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workbookViewId="0">
      <selection activeCell="D58" sqref="D58"/>
    </sheetView>
  </sheetViews>
  <sheetFormatPr defaultColWidth="9" defaultRowHeight="13.5" outlineLevelCol="7"/>
  <cols>
    <col min="1" max="1" width="10.125" style="1" customWidth="1"/>
    <col min="2" max="2" width="34.625" style="1" customWidth="1"/>
    <col min="3" max="7" width="10.25" style="1" customWidth="1"/>
    <col min="8" max="16375" width="9" style="1"/>
    <col min="16376" max="16384" width="9" style="3"/>
  </cols>
  <sheetData>
    <row r="1" s="1" customFormat="1" ht="27" customHeight="1" spans="1:8">
      <c r="A1" s="4" t="s">
        <v>0</v>
      </c>
      <c r="B1" s="4"/>
      <c r="C1" s="4"/>
      <c r="D1" s="4"/>
      <c r="E1" s="4"/>
      <c r="F1" s="4"/>
      <c r="G1" s="4"/>
    </row>
    <row r="2" s="1" customFormat="1" ht="19.5" customHeight="1" spans="1:8">
      <c r="A2" s="5" t="s">
        <v>1</v>
      </c>
      <c r="B2" s="6" t="s">
        <v>2</v>
      </c>
      <c r="C2" s="5" t="s">
        <v>3</v>
      </c>
      <c r="D2" s="7" t="s">
        <v>4</v>
      </c>
      <c r="E2" s="5" t="s">
        <v>5</v>
      </c>
      <c r="F2" s="5" t="s">
        <v>6</v>
      </c>
      <c r="G2" s="5" t="s">
        <v>7</v>
      </c>
    </row>
    <row r="3" s="1" customFormat="1" ht="20.1" customHeight="1" spans="1:8">
      <c r="A3" s="5"/>
      <c r="B3" s="6"/>
      <c r="C3" s="5"/>
      <c r="D3" s="8" t="s">
        <v>8</v>
      </c>
      <c r="E3" s="5"/>
      <c r="F3" s="5"/>
      <c r="G3" s="5"/>
    </row>
    <row r="4" s="2" customFormat="1" ht="20.1" customHeight="1" spans="1:8">
      <c r="A4" s="5" t="s">
        <v>9</v>
      </c>
      <c r="B4" s="6" t="s">
        <v>10</v>
      </c>
      <c r="C4" s="9">
        <v>9.02</v>
      </c>
      <c r="D4" s="10">
        <f>220*0.9*0.9*0.9</f>
        <v>160.38</v>
      </c>
      <c r="E4" s="11">
        <f>D4*C4</f>
        <v>1446.6276</v>
      </c>
      <c r="F4" s="11">
        <f t="shared" ref="F4:F12" si="0">E4*12</f>
        <v>17359.5312</v>
      </c>
      <c r="G4" s="5">
        <v>3000</v>
      </c>
    </row>
    <row r="5" s="2" customFormat="1" ht="20.1" customHeight="1" spans="1:8">
      <c r="A5" s="5" t="s">
        <v>11</v>
      </c>
      <c r="B5" s="6" t="s">
        <v>12</v>
      </c>
      <c r="C5" s="9">
        <v>11.56</v>
      </c>
      <c r="D5" s="10">
        <f>100*0.9*0.9*0.9</f>
        <v>72.9</v>
      </c>
      <c r="E5" s="11">
        <f>D5*C5</f>
        <v>842.724</v>
      </c>
      <c r="F5" s="11">
        <f t="shared" si="0"/>
        <v>10112.688</v>
      </c>
      <c r="G5" s="5">
        <v>3000</v>
      </c>
    </row>
    <row r="6" s="2" customFormat="1" ht="20.1" customHeight="1" spans="1:8">
      <c r="A6" s="5" t="s">
        <v>13</v>
      </c>
      <c r="B6" s="6" t="s">
        <v>14</v>
      </c>
      <c r="C6" s="9">
        <v>49.13</v>
      </c>
      <c r="D6" s="10">
        <f>200*0.9*0.9*0.9</f>
        <v>145.8</v>
      </c>
      <c r="E6" s="11">
        <f>C6*D6</f>
        <v>7163.154</v>
      </c>
      <c r="F6" s="11">
        <f t="shared" si="0"/>
        <v>85957.848</v>
      </c>
      <c r="G6" s="5">
        <v>3000</v>
      </c>
    </row>
    <row r="7" s="2" customFormat="1" ht="20.1" customHeight="1" spans="1:8">
      <c r="A7" s="5" t="s">
        <v>15</v>
      </c>
      <c r="B7" s="6" t="s">
        <v>16</v>
      </c>
      <c r="C7" s="9">
        <v>13.73</v>
      </c>
      <c r="D7" s="10">
        <f>150*0.9*0.9*0.9</f>
        <v>109.35</v>
      </c>
      <c r="E7" s="11">
        <f>C7*D7</f>
        <v>1501.3755</v>
      </c>
      <c r="F7" s="11">
        <f t="shared" si="0"/>
        <v>18016.506</v>
      </c>
      <c r="G7" s="5">
        <v>3000</v>
      </c>
    </row>
    <row r="8" s="2" customFormat="1" ht="20.1" customHeight="1" spans="1:8">
      <c r="A8" s="5" t="s">
        <v>17</v>
      </c>
      <c r="B8" s="6" t="s">
        <v>18</v>
      </c>
      <c r="C8" s="9">
        <v>71.31</v>
      </c>
      <c r="D8" s="10">
        <f>5*0.9</f>
        <v>4.5</v>
      </c>
      <c r="E8" s="11">
        <f>D8*C8</f>
        <v>320.895</v>
      </c>
      <c r="F8" s="11">
        <f t="shared" si="0"/>
        <v>3850.74</v>
      </c>
      <c r="G8" s="5">
        <v>3000</v>
      </c>
    </row>
    <row r="9" s="2" customFormat="1" ht="20.1" customHeight="1" spans="1:8">
      <c r="A9" s="5" t="s">
        <v>19</v>
      </c>
      <c r="B9" s="6" t="s">
        <v>20</v>
      </c>
      <c r="C9" s="9">
        <v>48.91</v>
      </c>
      <c r="D9" s="10">
        <f>60*0.9*0.9*0.9</f>
        <v>43.74</v>
      </c>
      <c r="E9" s="11">
        <f>D9*C9</f>
        <v>2139.3234</v>
      </c>
      <c r="F9" s="11">
        <f t="shared" si="0"/>
        <v>25671.8808</v>
      </c>
      <c r="G9" s="5">
        <v>3000</v>
      </c>
    </row>
    <row r="10" s="2" customFormat="1" ht="20.1" customHeight="1" spans="1:8">
      <c r="A10" s="5" t="s">
        <v>21</v>
      </c>
      <c r="B10" s="6" t="s">
        <v>22</v>
      </c>
      <c r="C10" s="9">
        <v>44</v>
      </c>
      <c r="D10" s="10">
        <f>50*0.9*0.9*0.9</f>
        <v>36.45</v>
      </c>
      <c r="E10" s="11">
        <f>D10*C10</f>
        <v>1603.8</v>
      </c>
      <c r="F10" s="11">
        <f t="shared" si="0"/>
        <v>19245.6</v>
      </c>
      <c r="G10" s="5">
        <v>3000</v>
      </c>
      <c r="H10" s="12"/>
    </row>
    <row r="11" s="2" customFormat="1" ht="20.1" customHeight="1" spans="1:8">
      <c r="A11" s="5" t="s">
        <v>23</v>
      </c>
      <c r="B11" s="6" t="s">
        <v>24</v>
      </c>
      <c r="C11" s="9">
        <v>45.17</v>
      </c>
      <c r="D11" s="10">
        <f>46*0.9*0.9*0.9</f>
        <v>33.534</v>
      </c>
      <c r="E11" s="11">
        <f>D11*C11</f>
        <v>1514.73078</v>
      </c>
      <c r="F11" s="11">
        <f t="shared" si="0"/>
        <v>18176.76936</v>
      </c>
      <c r="G11" s="5">
        <v>3000</v>
      </c>
      <c r="H11" s="12"/>
    </row>
    <row r="12" s="2" customFormat="1" ht="20.1" customHeight="1" spans="1:8">
      <c r="A12" s="5" t="s">
        <v>25</v>
      </c>
      <c r="B12" s="6" t="s">
        <v>26</v>
      </c>
      <c r="C12" s="9">
        <v>29.05</v>
      </c>
      <c r="D12" s="10">
        <f>42*0.9</f>
        <v>37.8</v>
      </c>
      <c r="E12" s="11">
        <f>C12*D12</f>
        <v>1098.09</v>
      </c>
      <c r="F12" s="11">
        <f t="shared" si="0"/>
        <v>13177.08</v>
      </c>
      <c r="G12" s="5">
        <v>3000</v>
      </c>
      <c r="H12" s="12"/>
    </row>
    <row r="13" s="2" customFormat="1" ht="20.1" customHeight="1" spans="1:8">
      <c r="A13" s="5" t="s">
        <v>27</v>
      </c>
      <c r="B13" s="13" t="s">
        <v>28</v>
      </c>
      <c r="C13" s="14">
        <v>24.58</v>
      </c>
      <c r="D13" s="14">
        <f>42*0.9*0.9</f>
        <v>34.02</v>
      </c>
      <c r="E13" s="11">
        <f>D13*C13</f>
        <v>836.2116</v>
      </c>
      <c r="F13" s="11">
        <f t="shared" ref="F13:F30" si="1">E13*12</f>
        <v>10034.5392</v>
      </c>
      <c r="G13" s="13">
        <v>3000</v>
      </c>
    </row>
    <row r="14" s="2" customFormat="1" ht="20.1" customHeight="1" spans="1:8">
      <c r="A14" s="5" t="s">
        <v>29</v>
      </c>
      <c r="B14" s="13" t="s">
        <v>30</v>
      </c>
      <c r="C14" s="14">
        <v>47.69</v>
      </c>
      <c r="D14" s="14">
        <f>75*0.9*0.9*0.9</f>
        <v>54.675</v>
      </c>
      <c r="E14" s="11">
        <f>D14*C14</f>
        <v>2607.45075</v>
      </c>
      <c r="F14" s="11">
        <f t="shared" si="1"/>
        <v>31289.409</v>
      </c>
      <c r="G14" s="13">
        <v>3000</v>
      </c>
    </row>
    <row r="15" s="2" customFormat="1" ht="20.1" customHeight="1" spans="1:8">
      <c r="A15" s="5" t="s">
        <v>31</v>
      </c>
      <c r="B15" s="13" t="s">
        <v>32</v>
      </c>
      <c r="C15" s="14">
        <v>39.41</v>
      </c>
      <c r="D15" s="14">
        <f>65*0.9*0.9*0.9</f>
        <v>47.385</v>
      </c>
      <c r="E15" s="11">
        <f>D15*C15</f>
        <v>1867.44285</v>
      </c>
      <c r="F15" s="11">
        <f t="shared" si="1"/>
        <v>22409.3142</v>
      </c>
      <c r="G15" s="13">
        <v>3000</v>
      </c>
    </row>
    <row r="16" s="2" customFormat="1" ht="20.1" customHeight="1" spans="1:8">
      <c r="A16" s="5" t="s">
        <v>33</v>
      </c>
      <c r="B16" s="13" t="s">
        <v>34</v>
      </c>
      <c r="C16" s="14">
        <v>49.95</v>
      </c>
      <c r="D16" s="14">
        <f>75*0.9*0.9*0.9</f>
        <v>54.675</v>
      </c>
      <c r="E16" s="11">
        <f>D16*C16</f>
        <v>2731.01625</v>
      </c>
      <c r="F16" s="11">
        <f t="shared" si="1"/>
        <v>32772.195</v>
      </c>
      <c r="G16" s="13">
        <v>3000</v>
      </c>
    </row>
    <row r="17" s="2" customFormat="1" ht="20.1" customHeight="1" spans="1:7">
      <c r="A17" s="5" t="s">
        <v>35</v>
      </c>
      <c r="B17" s="13" t="s">
        <v>36</v>
      </c>
      <c r="C17" s="14">
        <v>148.81</v>
      </c>
      <c r="D17" s="14">
        <f>20*0.9*0.9*0.9</f>
        <v>14.58</v>
      </c>
      <c r="E17" s="11">
        <f>C17*D17</f>
        <v>2169.6498</v>
      </c>
      <c r="F17" s="11">
        <f t="shared" si="1"/>
        <v>26035.7976</v>
      </c>
      <c r="G17" s="13">
        <v>3000</v>
      </c>
    </row>
    <row r="18" s="2" customFormat="1" ht="20.1" customHeight="1" spans="1:7">
      <c r="A18" s="5" t="s">
        <v>37</v>
      </c>
      <c r="B18" s="13" t="s">
        <v>38</v>
      </c>
      <c r="C18" s="14">
        <v>147.62</v>
      </c>
      <c r="D18" s="14">
        <f>20*0.9*0.9*0.9</f>
        <v>14.58</v>
      </c>
      <c r="E18" s="11">
        <f>C18*D18</f>
        <v>2152.2996</v>
      </c>
      <c r="F18" s="11">
        <f t="shared" si="1"/>
        <v>25827.5952</v>
      </c>
      <c r="G18" s="13">
        <v>3000</v>
      </c>
    </row>
    <row r="19" s="2" customFormat="1" ht="20.1" customHeight="1" spans="1:7">
      <c r="A19" s="5" t="s">
        <v>39</v>
      </c>
      <c r="B19" s="13" t="s">
        <v>40</v>
      </c>
      <c r="C19" s="14">
        <v>36.28</v>
      </c>
      <c r="D19" s="14">
        <f>12*0.9*0.9*0.9</f>
        <v>8.748</v>
      </c>
      <c r="E19" s="11">
        <f>C19*D19</f>
        <v>317.37744</v>
      </c>
      <c r="F19" s="11">
        <f t="shared" si="1"/>
        <v>3808.52928</v>
      </c>
      <c r="G19" s="13">
        <v>3000</v>
      </c>
    </row>
    <row r="20" s="2" customFormat="1" ht="20.1" customHeight="1" spans="1:7">
      <c r="A20" s="5" t="s">
        <v>41</v>
      </c>
      <c r="B20" s="13" t="s">
        <v>42</v>
      </c>
      <c r="C20" s="14">
        <v>10.33</v>
      </c>
      <c r="D20" s="14">
        <f>21*0.9*0.9*0.9</f>
        <v>15.309</v>
      </c>
      <c r="E20" s="11">
        <f>C20*D20</f>
        <v>158.14197</v>
      </c>
      <c r="F20" s="11">
        <f t="shared" si="1"/>
        <v>1897.70364</v>
      </c>
      <c r="G20" s="13">
        <v>3000</v>
      </c>
    </row>
    <row r="21" s="2" customFormat="1" ht="20.1" customHeight="1" spans="1:7">
      <c r="A21" s="5" t="s">
        <v>43</v>
      </c>
      <c r="B21" s="13" t="s">
        <v>44</v>
      </c>
      <c r="C21" s="14">
        <v>1457.81</v>
      </c>
      <c r="D21" s="14">
        <f>2.3*0.9*0.9*0.9</f>
        <v>1.6767</v>
      </c>
      <c r="E21" s="11">
        <f t="shared" ref="E21:E28" si="2">D21*C21</f>
        <v>2444.310027</v>
      </c>
      <c r="F21" s="11">
        <f t="shared" si="1"/>
        <v>29331.720324</v>
      </c>
      <c r="G21" s="13">
        <v>3000</v>
      </c>
    </row>
    <row r="22" s="2" customFormat="1" ht="20.1" customHeight="1" spans="1:7">
      <c r="A22" s="5" t="s">
        <v>45</v>
      </c>
      <c r="B22" s="13" t="s">
        <v>46</v>
      </c>
      <c r="C22" s="14">
        <v>44.54</v>
      </c>
      <c r="D22" s="14">
        <f>23*0.9*0.9*0.9</f>
        <v>16.767</v>
      </c>
      <c r="E22" s="11">
        <f t="shared" si="2"/>
        <v>746.80218</v>
      </c>
      <c r="F22" s="11">
        <f t="shared" si="1"/>
        <v>8961.62616</v>
      </c>
      <c r="G22" s="13">
        <v>3000</v>
      </c>
    </row>
    <row r="23" s="2" customFormat="1" ht="20.1" customHeight="1" spans="1:7">
      <c r="A23" s="5" t="s">
        <v>47</v>
      </c>
      <c r="B23" s="13" t="s">
        <v>48</v>
      </c>
      <c r="C23" s="14">
        <v>278.51</v>
      </c>
      <c r="D23" s="14">
        <f>3*0.9*0.9*0.9</f>
        <v>2.187</v>
      </c>
      <c r="E23" s="11">
        <f t="shared" si="2"/>
        <v>609.10137</v>
      </c>
      <c r="F23" s="11">
        <f t="shared" si="1"/>
        <v>7309.21644</v>
      </c>
      <c r="G23" s="13">
        <v>3000</v>
      </c>
    </row>
    <row r="24" s="2" customFormat="1" ht="20.1" customHeight="1" spans="1:7">
      <c r="A24" s="5" t="s">
        <v>49</v>
      </c>
      <c r="B24" s="13" t="s">
        <v>50</v>
      </c>
      <c r="C24" s="14">
        <v>89.13</v>
      </c>
      <c r="D24" s="14">
        <f>12*0.9*0.9*0.9</f>
        <v>8.748</v>
      </c>
      <c r="E24" s="11">
        <f t="shared" si="2"/>
        <v>779.70924</v>
      </c>
      <c r="F24" s="11">
        <f t="shared" si="1"/>
        <v>9356.51088</v>
      </c>
      <c r="G24" s="13">
        <v>3000</v>
      </c>
    </row>
    <row r="25" s="2" customFormat="1" ht="20.1" customHeight="1" spans="1:7">
      <c r="A25" s="5" t="s">
        <v>51</v>
      </c>
      <c r="B25" s="13" t="s">
        <v>52</v>
      </c>
      <c r="C25" s="14">
        <v>71.31</v>
      </c>
      <c r="D25" s="14">
        <f>5*0.9</f>
        <v>4.5</v>
      </c>
      <c r="E25" s="11">
        <f t="shared" si="2"/>
        <v>320.895</v>
      </c>
      <c r="F25" s="11">
        <f t="shared" si="1"/>
        <v>3850.74</v>
      </c>
      <c r="G25" s="13">
        <v>3000</v>
      </c>
    </row>
    <row r="26" s="2" customFormat="1" ht="20.1" customHeight="1" spans="1:7">
      <c r="A26" s="5" t="s">
        <v>53</v>
      </c>
      <c r="B26" s="13" t="s">
        <v>54</v>
      </c>
      <c r="C26" s="14">
        <v>38.55</v>
      </c>
      <c r="D26" s="14">
        <f>19*0.9*0.9*0.9</f>
        <v>13.851</v>
      </c>
      <c r="E26" s="11">
        <f t="shared" si="2"/>
        <v>533.95605</v>
      </c>
      <c r="F26" s="11">
        <f t="shared" si="1"/>
        <v>6407.4726</v>
      </c>
      <c r="G26" s="13">
        <v>3000</v>
      </c>
    </row>
    <row r="27" s="2" customFormat="1" ht="20.1" customHeight="1" spans="1:7">
      <c r="A27" s="5" t="s">
        <v>55</v>
      </c>
      <c r="B27" s="13" t="s">
        <v>56</v>
      </c>
      <c r="C27" s="14">
        <v>38.69</v>
      </c>
      <c r="D27" s="14">
        <f>15*0.9*0.9*0.9</f>
        <v>10.935</v>
      </c>
      <c r="E27" s="11">
        <f t="shared" si="2"/>
        <v>423.07515</v>
      </c>
      <c r="F27" s="11">
        <f t="shared" si="1"/>
        <v>5076.9018</v>
      </c>
      <c r="G27" s="13">
        <v>3000</v>
      </c>
    </row>
    <row r="28" s="2" customFormat="1" ht="20.1" customHeight="1" spans="1:7">
      <c r="A28" s="5" t="s">
        <v>57</v>
      </c>
      <c r="B28" s="13" t="s">
        <v>58</v>
      </c>
      <c r="C28" s="14">
        <v>38.69</v>
      </c>
      <c r="D28" s="14">
        <f>12*0.9*0.9*0.9</f>
        <v>8.748</v>
      </c>
      <c r="E28" s="11">
        <f t="shared" si="2"/>
        <v>338.46012</v>
      </c>
      <c r="F28" s="11">
        <f t="shared" si="1"/>
        <v>4061.52144</v>
      </c>
      <c r="G28" s="13">
        <v>3000</v>
      </c>
    </row>
    <row r="29" s="2" customFormat="1" ht="20.1" customHeight="1" spans="1:7">
      <c r="A29" s="5" t="s">
        <v>59</v>
      </c>
      <c r="B29" s="15" t="s">
        <v>60</v>
      </c>
      <c r="C29" s="16">
        <v>87.4</v>
      </c>
      <c r="D29" s="16">
        <v>17.16</v>
      </c>
      <c r="E29" s="17">
        <v>1500</v>
      </c>
      <c r="F29" s="17">
        <v>18000</v>
      </c>
      <c r="G29" s="13">
        <v>3000</v>
      </c>
    </row>
    <row r="30" s="2" customFormat="1" ht="20.1" customHeight="1" spans="1:7">
      <c r="A30" s="5" t="s">
        <v>61</v>
      </c>
      <c r="B30" s="13" t="s">
        <v>62</v>
      </c>
      <c r="C30" s="14">
        <v>55.8</v>
      </c>
      <c r="D30" s="14">
        <v>25</v>
      </c>
      <c r="E30" s="11">
        <f>C30*D30</f>
        <v>1395</v>
      </c>
      <c r="F30" s="11">
        <f>E30*12</f>
        <v>16740</v>
      </c>
      <c r="G30" s="13">
        <v>3000</v>
      </c>
    </row>
    <row r="31" s="2" customFormat="1" ht="20.1" customHeight="1" spans="1:7">
      <c r="A31" s="5" t="s">
        <v>63</v>
      </c>
      <c r="B31" s="13" t="s">
        <v>64</v>
      </c>
      <c r="C31" s="14">
        <v>34.59</v>
      </c>
      <c r="D31" s="14">
        <v>25</v>
      </c>
      <c r="E31" s="11">
        <f>C31*D31</f>
        <v>864.75</v>
      </c>
      <c r="F31" s="11">
        <f>E31*12</f>
        <v>10377</v>
      </c>
      <c r="G31" s="13">
        <v>3000</v>
      </c>
    </row>
    <row r="32" s="2" customFormat="1" ht="20.1" customHeight="1" spans="1:7">
      <c r="A32" s="5" t="s">
        <v>65</v>
      </c>
      <c r="B32" s="13" t="s">
        <v>66</v>
      </c>
      <c r="C32" s="14">
        <v>672.4</v>
      </c>
      <c r="D32" s="14">
        <f>12*0.9*0.9*0.9</f>
        <v>8.748</v>
      </c>
      <c r="E32" s="11">
        <f t="shared" ref="E30:E39" si="3">D32*C32</f>
        <v>5882.1552</v>
      </c>
      <c r="F32" s="11">
        <f t="shared" ref="F30:F52" si="4">E32*12</f>
        <v>70585.8624</v>
      </c>
      <c r="G32" s="13">
        <v>3000</v>
      </c>
    </row>
    <row r="33" s="2" customFormat="1" ht="20.1" customHeight="1" spans="1:7">
      <c r="A33" s="5" t="s">
        <v>67</v>
      </c>
      <c r="B33" s="13" t="s">
        <v>68</v>
      </c>
      <c r="C33" s="14">
        <v>512.4</v>
      </c>
      <c r="D33" s="14">
        <f>25*0.9*0.9*0.9</f>
        <v>18.225</v>
      </c>
      <c r="E33" s="11">
        <f t="shared" si="3"/>
        <v>9338.49</v>
      </c>
      <c r="F33" s="11">
        <f t="shared" si="4"/>
        <v>112061.88</v>
      </c>
      <c r="G33" s="13">
        <v>3000</v>
      </c>
    </row>
    <row r="34" s="2" customFormat="1" ht="20.1" customHeight="1" spans="1:7">
      <c r="A34" s="5" t="s">
        <v>69</v>
      </c>
      <c r="B34" s="13" t="s">
        <v>70</v>
      </c>
      <c r="C34" s="14">
        <v>27</v>
      </c>
      <c r="D34" s="14">
        <f>10*0.9*0.9*0.9</f>
        <v>7.29</v>
      </c>
      <c r="E34" s="11">
        <f t="shared" si="3"/>
        <v>196.83</v>
      </c>
      <c r="F34" s="11">
        <f t="shared" si="4"/>
        <v>2361.96</v>
      </c>
      <c r="G34" s="13">
        <v>3000</v>
      </c>
    </row>
    <row r="35" s="2" customFormat="1" ht="20.1" customHeight="1" spans="1:7">
      <c r="A35" s="5" t="s">
        <v>71</v>
      </c>
      <c r="B35" s="13" t="s">
        <v>72</v>
      </c>
      <c r="C35" s="14">
        <v>103</v>
      </c>
      <c r="D35" s="14">
        <f>10*0.9*0.9*0.9</f>
        <v>7.29</v>
      </c>
      <c r="E35" s="11">
        <f t="shared" si="3"/>
        <v>750.87</v>
      </c>
      <c r="F35" s="11">
        <f t="shared" si="4"/>
        <v>9010.44</v>
      </c>
      <c r="G35" s="13">
        <v>3000</v>
      </c>
    </row>
    <row r="36" s="2" customFormat="1" ht="20.1" customHeight="1" spans="1:7">
      <c r="A36" s="5" t="s">
        <v>73</v>
      </c>
      <c r="B36" s="13" t="s">
        <v>74</v>
      </c>
      <c r="C36" s="14">
        <v>127.5</v>
      </c>
      <c r="D36" s="14">
        <f>10*0.9*0.9*0.9</f>
        <v>7.29</v>
      </c>
      <c r="E36" s="11">
        <f t="shared" si="3"/>
        <v>929.475</v>
      </c>
      <c r="F36" s="11">
        <f t="shared" si="4"/>
        <v>11153.7</v>
      </c>
      <c r="G36" s="13">
        <v>3000</v>
      </c>
    </row>
    <row r="37" s="2" customFormat="1" ht="20.1" customHeight="1" spans="1:7">
      <c r="A37" s="5" t="s">
        <v>75</v>
      </c>
      <c r="B37" s="13" t="s">
        <v>76</v>
      </c>
      <c r="C37" s="14">
        <v>281.16</v>
      </c>
      <c r="D37" s="14">
        <f>10*0.9*0.9*0.9</f>
        <v>7.29</v>
      </c>
      <c r="E37" s="11">
        <f t="shared" si="3"/>
        <v>2049.6564</v>
      </c>
      <c r="F37" s="11">
        <f t="shared" si="4"/>
        <v>24595.8768</v>
      </c>
      <c r="G37" s="13">
        <v>3000</v>
      </c>
    </row>
    <row r="38" s="2" customFormat="1" ht="20.1" customHeight="1" spans="1:7">
      <c r="A38" s="5" t="s">
        <v>77</v>
      </c>
      <c r="B38" s="13" t="s">
        <v>78</v>
      </c>
      <c r="C38" s="14">
        <v>31</v>
      </c>
      <c r="D38" s="14">
        <f>6*0.9*0.9*0.9</f>
        <v>4.374</v>
      </c>
      <c r="E38" s="11">
        <f t="shared" si="3"/>
        <v>135.594</v>
      </c>
      <c r="F38" s="11">
        <f t="shared" si="4"/>
        <v>1627.128</v>
      </c>
      <c r="G38" s="13">
        <v>3000</v>
      </c>
    </row>
    <row r="39" s="2" customFormat="1" ht="20.1" customHeight="1" spans="1:7">
      <c r="A39" s="5" t="s">
        <v>79</v>
      </c>
      <c r="B39" s="13" t="s">
        <v>80</v>
      </c>
      <c r="C39" s="14">
        <v>31</v>
      </c>
      <c r="D39" s="14">
        <f>6*0.9*0.9*0.9</f>
        <v>4.374</v>
      </c>
      <c r="E39" s="11">
        <f t="shared" si="3"/>
        <v>135.594</v>
      </c>
      <c r="F39" s="11">
        <f t="shared" si="4"/>
        <v>1627.128</v>
      </c>
      <c r="G39" s="13">
        <v>3000</v>
      </c>
    </row>
    <row r="40" s="2" customFormat="1" ht="20.1" customHeight="1" spans="1:7">
      <c r="A40" s="5" t="s">
        <v>81</v>
      </c>
      <c r="B40" s="13" t="s">
        <v>82</v>
      </c>
      <c r="C40" s="14">
        <v>31</v>
      </c>
      <c r="D40" s="14">
        <f>6*0.9*0.9*0.9</f>
        <v>4.374</v>
      </c>
      <c r="E40" s="11">
        <f>C40*D40</f>
        <v>135.594</v>
      </c>
      <c r="F40" s="11">
        <f t="shared" si="4"/>
        <v>1627.128</v>
      </c>
      <c r="G40" s="13">
        <v>3000</v>
      </c>
    </row>
    <row r="41" s="2" customFormat="1" ht="20.1" customHeight="1" spans="1:7">
      <c r="A41" s="5" t="s">
        <v>83</v>
      </c>
      <c r="B41" s="13" t="s">
        <v>84</v>
      </c>
      <c r="C41" s="14">
        <v>83.88</v>
      </c>
      <c r="D41" s="14">
        <f>12*0.9*0.9*0.9</f>
        <v>8.748</v>
      </c>
      <c r="E41" s="11">
        <f>D41*C41</f>
        <v>733.78224</v>
      </c>
      <c r="F41" s="11">
        <f t="shared" si="4"/>
        <v>8805.38688</v>
      </c>
      <c r="G41" s="13">
        <v>3000</v>
      </c>
    </row>
    <row r="42" s="2" customFormat="1" ht="20.1" customHeight="1" spans="1:7">
      <c r="A42" s="5" t="s">
        <v>85</v>
      </c>
      <c r="B42" s="13" t="s">
        <v>86</v>
      </c>
      <c r="C42" s="14">
        <v>43.29</v>
      </c>
      <c r="D42" s="14">
        <f>12*0.9*0.9*0.9</f>
        <v>8.748</v>
      </c>
      <c r="E42" s="11">
        <f>D42*C42</f>
        <v>378.70092</v>
      </c>
      <c r="F42" s="11">
        <f t="shared" si="4"/>
        <v>4544.41104</v>
      </c>
      <c r="G42" s="13">
        <v>3000</v>
      </c>
    </row>
    <row r="43" s="2" customFormat="1" ht="20.1" customHeight="1" spans="1:7">
      <c r="A43" s="5" t="s">
        <v>87</v>
      </c>
      <c r="B43" s="13" t="s">
        <v>88</v>
      </c>
      <c r="C43" s="14">
        <v>504</v>
      </c>
      <c r="D43" s="14">
        <f>20*0.9*0.9*0.9</f>
        <v>14.58</v>
      </c>
      <c r="E43" s="11">
        <f>D43*C43</f>
        <v>7348.32</v>
      </c>
      <c r="F43" s="11">
        <f t="shared" si="4"/>
        <v>88179.84</v>
      </c>
      <c r="G43" s="13">
        <v>3000</v>
      </c>
    </row>
    <row r="44" s="2" customFormat="1" ht="20.1" customHeight="1" spans="1:7">
      <c r="A44" s="5" t="s">
        <v>89</v>
      </c>
      <c r="B44" s="13" t="s">
        <v>90</v>
      </c>
      <c r="C44" s="14">
        <v>525</v>
      </c>
      <c r="D44" s="14">
        <f>20*0.9*0.9*0.9</f>
        <v>14.58</v>
      </c>
      <c r="E44" s="11">
        <f>D44*C44</f>
        <v>7654.5</v>
      </c>
      <c r="F44" s="11">
        <f t="shared" si="4"/>
        <v>91854</v>
      </c>
      <c r="G44" s="13">
        <v>3000</v>
      </c>
    </row>
    <row r="45" s="2" customFormat="1" ht="20.1" customHeight="1" spans="1:7">
      <c r="A45" s="5" t="s">
        <v>91</v>
      </c>
      <c r="B45" s="13" t="s">
        <v>92</v>
      </c>
      <c r="C45" s="14">
        <v>800.88</v>
      </c>
      <c r="D45" s="14">
        <f t="shared" ref="D43:D49" si="5">20*0.9*0.9*0.9</f>
        <v>14.58</v>
      </c>
      <c r="E45" s="11">
        <f>C45*D45</f>
        <v>11676.8304</v>
      </c>
      <c r="F45" s="11">
        <f t="shared" si="4"/>
        <v>140121.9648</v>
      </c>
      <c r="G45" s="13">
        <v>3000</v>
      </c>
    </row>
    <row r="46" s="2" customFormat="1" ht="20.1" customHeight="1" spans="1:7">
      <c r="A46" s="5" t="s">
        <v>93</v>
      </c>
      <c r="B46" s="13" t="s">
        <v>94</v>
      </c>
      <c r="C46" s="14">
        <v>31.5</v>
      </c>
      <c r="D46" s="14">
        <f t="shared" si="5"/>
        <v>14.58</v>
      </c>
      <c r="E46" s="11">
        <f>D46*C46</f>
        <v>459.27</v>
      </c>
      <c r="F46" s="11">
        <f t="shared" si="4"/>
        <v>5511.24</v>
      </c>
      <c r="G46" s="13">
        <v>3000</v>
      </c>
    </row>
    <row r="47" s="2" customFormat="1" ht="20.1" customHeight="1" spans="1:7">
      <c r="A47" s="5" t="s">
        <v>95</v>
      </c>
      <c r="B47" s="13" t="s">
        <v>96</v>
      </c>
      <c r="C47" s="14">
        <v>31.5</v>
      </c>
      <c r="D47" s="14">
        <f t="shared" si="5"/>
        <v>14.58</v>
      </c>
      <c r="E47" s="11">
        <f>C47*D47</f>
        <v>459.27</v>
      </c>
      <c r="F47" s="11">
        <f t="shared" si="4"/>
        <v>5511.24</v>
      </c>
      <c r="G47" s="13">
        <v>3000</v>
      </c>
    </row>
    <row r="48" s="2" customFormat="1" ht="20.1" customHeight="1" spans="1:7">
      <c r="A48" s="5" t="s">
        <v>97</v>
      </c>
      <c r="B48" s="13" t="s">
        <v>98</v>
      </c>
      <c r="C48" s="14">
        <v>35</v>
      </c>
      <c r="D48" s="14">
        <f t="shared" si="5"/>
        <v>14.58</v>
      </c>
      <c r="E48" s="11">
        <f>D48*C48</f>
        <v>510.3</v>
      </c>
      <c r="F48" s="11">
        <f t="shared" si="4"/>
        <v>6123.6</v>
      </c>
      <c r="G48" s="13">
        <v>3000</v>
      </c>
    </row>
    <row r="49" s="2" customFormat="1" ht="20.1" customHeight="1" spans="1:7">
      <c r="A49" s="5" t="s">
        <v>99</v>
      </c>
      <c r="B49" s="13" t="s">
        <v>100</v>
      </c>
      <c r="C49" s="14">
        <v>28</v>
      </c>
      <c r="D49" s="14">
        <f t="shared" si="5"/>
        <v>14.58</v>
      </c>
      <c r="E49" s="11">
        <f>D49*C49</f>
        <v>408.24</v>
      </c>
      <c r="F49" s="11">
        <f t="shared" si="4"/>
        <v>4898.88</v>
      </c>
      <c r="G49" s="13">
        <v>3000</v>
      </c>
    </row>
    <row r="50" s="2" customFormat="1" ht="20.1" customHeight="1" spans="1:7">
      <c r="A50" s="5" t="s">
        <v>101</v>
      </c>
      <c r="B50" s="13" t="s">
        <v>102</v>
      </c>
      <c r="C50" s="14">
        <v>28.08</v>
      </c>
      <c r="D50" s="14">
        <f>28*0.9*0.9*0.9</f>
        <v>20.412</v>
      </c>
      <c r="E50" s="11">
        <f>C50*D50</f>
        <v>573.16896</v>
      </c>
      <c r="F50" s="11">
        <f t="shared" si="4"/>
        <v>6878.02752</v>
      </c>
      <c r="G50" s="13">
        <v>3000</v>
      </c>
    </row>
    <row r="51" s="2" customFormat="1" ht="20.1" customHeight="1" spans="1:7">
      <c r="A51" s="5" t="s">
        <v>103</v>
      </c>
      <c r="B51" s="13" t="s">
        <v>104</v>
      </c>
      <c r="C51" s="14">
        <v>58.72</v>
      </c>
      <c r="D51" s="14">
        <f>20*0.9*0.9*0.9</f>
        <v>14.58</v>
      </c>
      <c r="E51" s="11">
        <f>D51*C51</f>
        <v>856.1376</v>
      </c>
      <c r="F51" s="11">
        <f t="shared" si="4"/>
        <v>10273.6512</v>
      </c>
      <c r="G51" s="13">
        <v>3000</v>
      </c>
    </row>
    <row r="52" s="1" customFormat="1" ht="20.1" customHeight="1" spans="1:7">
      <c r="A52" s="5" t="s">
        <v>105</v>
      </c>
      <c r="B52" s="13" t="s">
        <v>106</v>
      </c>
      <c r="C52" s="13">
        <v>248.08</v>
      </c>
      <c r="D52" s="14">
        <f>35*0.9*0.9*0.9</f>
        <v>25.515</v>
      </c>
      <c r="E52" s="18">
        <f t="shared" ref="E52:E63" si="6">C52*D52</f>
        <v>6329.7612</v>
      </c>
      <c r="F52" s="18">
        <f t="shared" ref="F52:F64" si="7">E52*12</f>
        <v>75957.1344</v>
      </c>
      <c r="G52" s="13">
        <v>3000</v>
      </c>
    </row>
    <row r="53" s="1" customFormat="1" ht="20.1" customHeight="1" spans="1:7">
      <c r="A53" s="5" t="s">
        <v>107</v>
      </c>
      <c r="B53" s="13" t="s">
        <v>108</v>
      </c>
      <c r="C53" s="13">
        <v>278.7</v>
      </c>
      <c r="D53" s="14">
        <f>35*0.9*0.9*0.9</f>
        <v>25.515</v>
      </c>
      <c r="E53" s="18">
        <f t="shared" si="6"/>
        <v>7111.0305</v>
      </c>
      <c r="F53" s="18">
        <f t="shared" si="7"/>
        <v>85332.366</v>
      </c>
      <c r="G53" s="13">
        <v>3000</v>
      </c>
    </row>
    <row r="54" s="1" customFormat="1" ht="20.1" customHeight="1" spans="1:7">
      <c r="A54" s="5" t="s">
        <v>109</v>
      </c>
      <c r="B54" s="13" t="s">
        <v>110</v>
      </c>
      <c r="C54" s="13">
        <v>252.13</v>
      </c>
      <c r="D54" s="14">
        <f>35*0.9*0.9*0.9</f>
        <v>25.515</v>
      </c>
      <c r="E54" s="18">
        <f t="shared" si="6"/>
        <v>6433.09695</v>
      </c>
      <c r="F54" s="18">
        <f t="shared" si="7"/>
        <v>77197.1634</v>
      </c>
      <c r="G54" s="13">
        <v>3000</v>
      </c>
    </row>
    <row r="55" s="1" customFormat="1" ht="20.1" customHeight="1" spans="1:7">
      <c r="A55" s="5" t="s">
        <v>111</v>
      </c>
      <c r="B55" s="13" t="s">
        <v>112</v>
      </c>
      <c r="C55" s="13">
        <v>226.93</v>
      </c>
      <c r="D55" s="13">
        <f>40*0.9*0.9*0.9</f>
        <v>29.16</v>
      </c>
      <c r="E55" s="18">
        <f t="shared" si="6"/>
        <v>6617.2788</v>
      </c>
      <c r="F55" s="18">
        <f t="shared" si="7"/>
        <v>79407.3456</v>
      </c>
      <c r="G55" s="13">
        <v>3000</v>
      </c>
    </row>
    <row r="56" s="1" customFormat="1" ht="20.1" customHeight="1" spans="1:7">
      <c r="A56" s="5" t="s">
        <v>113</v>
      </c>
      <c r="B56" s="13" t="s">
        <v>114</v>
      </c>
      <c r="C56" s="13">
        <v>226.93</v>
      </c>
      <c r="D56" s="13">
        <f>40*0.9*0.9*0.9</f>
        <v>29.16</v>
      </c>
      <c r="E56" s="18">
        <f t="shared" si="6"/>
        <v>6617.2788</v>
      </c>
      <c r="F56" s="18">
        <f t="shared" si="7"/>
        <v>79407.3456</v>
      </c>
      <c r="G56" s="13">
        <v>3000</v>
      </c>
    </row>
    <row r="57" s="1" customFormat="1" ht="20.1" customHeight="1" spans="1:7">
      <c r="A57" s="5" t="s">
        <v>115</v>
      </c>
      <c r="B57" s="13" t="s">
        <v>116</v>
      </c>
      <c r="C57" s="13">
        <v>191.81</v>
      </c>
      <c r="D57" s="13">
        <f>40*0.9*0.9*0.9</f>
        <v>29.16</v>
      </c>
      <c r="E57" s="18">
        <f t="shared" si="6"/>
        <v>5593.1796</v>
      </c>
      <c r="F57" s="18">
        <f t="shared" si="7"/>
        <v>67118.1552</v>
      </c>
      <c r="G57" s="13">
        <v>3000</v>
      </c>
    </row>
    <row r="58" s="1" customFormat="1" ht="20.1" customHeight="1" spans="1:7">
      <c r="A58" s="5" t="s">
        <v>117</v>
      </c>
      <c r="B58" s="13" t="s">
        <v>118</v>
      </c>
      <c r="C58" s="13">
        <v>247.96</v>
      </c>
      <c r="D58" s="14">
        <f>33*0.9*0.9*0.9</f>
        <v>24.057</v>
      </c>
      <c r="E58" s="18">
        <f t="shared" si="6"/>
        <v>5965.17372</v>
      </c>
      <c r="F58" s="18">
        <f t="shared" si="7"/>
        <v>71582.08464</v>
      </c>
      <c r="G58" s="13">
        <v>3000</v>
      </c>
    </row>
    <row r="59" s="1" customFormat="1" ht="20.1" customHeight="1" spans="1:7">
      <c r="A59" s="5" t="s">
        <v>119</v>
      </c>
      <c r="B59" s="13" t="s">
        <v>120</v>
      </c>
      <c r="C59" s="13">
        <v>203.81</v>
      </c>
      <c r="D59" s="13">
        <f>30*0.9*0.9*0.9</f>
        <v>21.87</v>
      </c>
      <c r="E59" s="18">
        <f t="shared" si="6"/>
        <v>4457.3247</v>
      </c>
      <c r="F59" s="18">
        <f t="shared" si="7"/>
        <v>53487.8964</v>
      </c>
      <c r="G59" s="13">
        <v>3000</v>
      </c>
    </row>
    <row r="60" s="1" customFormat="1" ht="20.1" customHeight="1" spans="1:7">
      <c r="A60" s="5" t="s">
        <v>121</v>
      </c>
      <c r="B60" s="13" t="s">
        <v>122</v>
      </c>
      <c r="C60" s="13">
        <v>203.81</v>
      </c>
      <c r="D60" s="13">
        <f>30*0.9*0.9*0.9</f>
        <v>21.87</v>
      </c>
      <c r="E60" s="18">
        <f t="shared" si="6"/>
        <v>4457.3247</v>
      </c>
      <c r="F60" s="18">
        <f t="shared" si="7"/>
        <v>53487.8964</v>
      </c>
      <c r="G60" s="13">
        <v>3000</v>
      </c>
    </row>
    <row r="61" s="1" customFormat="1" ht="20.1" customHeight="1" spans="1:7">
      <c r="A61" s="5" t="s">
        <v>123</v>
      </c>
      <c r="B61" s="13" t="s">
        <v>124</v>
      </c>
      <c r="C61" s="13">
        <v>239.96</v>
      </c>
      <c r="D61" s="13">
        <f>30*0.9*0.9*0.9</f>
        <v>21.87</v>
      </c>
      <c r="E61" s="18">
        <f t="shared" si="6"/>
        <v>5247.9252</v>
      </c>
      <c r="F61" s="18">
        <f t="shared" si="7"/>
        <v>62975.1024</v>
      </c>
      <c r="G61" s="13">
        <v>3000</v>
      </c>
    </row>
    <row r="62" s="1" customFormat="1" ht="20.1" customHeight="1" spans="1:7">
      <c r="A62" s="5" t="s">
        <v>125</v>
      </c>
      <c r="B62" s="13" t="s">
        <v>126</v>
      </c>
      <c r="C62" s="13">
        <v>243.73</v>
      </c>
      <c r="D62" s="14">
        <f>26*0.9*0.9*0.9</f>
        <v>18.954</v>
      </c>
      <c r="E62" s="18">
        <f t="shared" si="6"/>
        <v>4619.65842</v>
      </c>
      <c r="F62" s="18">
        <f t="shared" si="7"/>
        <v>55435.90104</v>
      </c>
      <c r="G62" s="13">
        <v>3000</v>
      </c>
    </row>
    <row r="63" s="1" customFormat="1" ht="20.1" customHeight="1" spans="1:7">
      <c r="A63" s="5" t="s">
        <v>127</v>
      </c>
      <c r="B63" s="13" t="s">
        <v>128</v>
      </c>
      <c r="C63" s="13">
        <v>223.13</v>
      </c>
      <c r="D63" s="14">
        <f>26*0.9*0.9*0.9</f>
        <v>18.954</v>
      </c>
      <c r="E63" s="18">
        <f t="shared" si="6"/>
        <v>4229.20602</v>
      </c>
      <c r="F63" s="18">
        <f t="shared" si="7"/>
        <v>50750.47224</v>
      </c>
      <c r="G63" s="13">
        <v>3000</v>
      </c>
    </row>
    <row r="64" s="1" customFormat="1" ht="90" customHeight="1" spans="1:7">
      <c r="A64" s="19" t="s">
        <v>129</v>
      </c>
      <c r="B64" s="19"/>
      <c r="C64" s="19"/>
      <c r="D64" s="19"/>
      <c r="E64" s="19"/>
      <c r="F64" s="19"/>
      <c r="G64" s="19"/>
    </row>
  </sheetData>
  <mergeCells count="8">
    <mergeCell ref="A1:G1"/>
    <mergeCell ref="A64:G64"/>
    <mergeCell ref="A2:A3"/>
    <mergeCell ref="B2:B3"/>
    <mergeCell ref="C2:C3"/>
    <mergeCell ref="E2:E3"/>
    <mergeCell ref="F2:F3"/>
    <mergeCell ref="G2:G3"/>
  </mergeCells>
  <printOptions horizontalCentered="1"/>
  <pageMargins left="0" right="0" top="0.491666666666667" bottom="0.0979166666666667"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WPS_1709871206</cp:lastModifiedBy>
  <dcterms:created xsi:type="dcterms:W3CDTF">2025-09-23T00:35:00Z</dcterms:created>
  <dcterms:modified xsi:type="dcterms:W3CDTF">2026-01-27T07:04:40Z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97C308C325FD4CB297FB0E98D0C814D5_11</vt:lpwstr>
  </property>
  <property fmtid="{D5CDD505-2E9C-101B-9397-08002B2CF9AE}" pid="3" name="KSOProductBuildVer">
    <vt:lpwstr>2052-12.1.0.24657</vt:lpwstr>
  </property>
  <property fmtid="{D5CDD505-2E9C-101B-9397-08002B2CF9AE}" pid="4" name="CalculationRule">
    <vt:i4>0</vt:i4>
  </property>
</Properties>
</file>